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dm\Spisova_sluzba\Veřejné zakázky a poptávky\2023 VZMR\2023_10 Pokládka sportovního povrchu\"/>
    </mc:Choice>
  </mc:AlternateContent>
  <xr:revisionPtr revIDLastSave="0" documentId="13_ncr:1_{2D493EC8-A8B1-436E-9994-86D2085BCA71}" xr6:coauthVersionLast="36" xr6:coauthVersionMax="36" xr10:uidLastSave="{00000000-0000-0000-0000-000000000000}"/>
  <workbookProtection lockWindows="1"/>
  <bookViews>
    <workbookView xWindow="0" yWindow="0" windowWidth="38400" windowHeight="16725" activeTab="2" xr2:uid="{00000000-000D-0000-FFFF-FFFF00000000}"/>
  </bookViews>
  <sheets>
    <sheet name="Stavba" sheetId="1" r:id="rId1"/>
    <sheet name="VzorPolozky" sheetId="2" state="hidden" r:id="rId2"/>
    <sheet name="01 03 Pol" sheetId="3" r:id="rId3"/>
  </sheet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Stavby" localSheetId="0">Stavba!$D$2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Stavby" localSheetId="0">Stavba!$E$2</definedName>
    <definedName name="NazevStavebnihoRozpoctu">Stavba!$E$4</definedName>
    <definedName name="_xlnm.Print_Titles" localSheetId="2">'01 03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03 Pol'!$A$1:$G$26</definedName>
    <definedName name="_xlnm.Print_Area" localSheetId="0">Stavba!$A$1:$J$51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2" localSheetId="0">Stavba!$E$25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>Stavba!$A:$A</definedName>
    <definedName name="Z_B7E7C763_C459_487D_8ABA_5CFDDFBD5A84_.wvu.PrintArea" localSheetId="0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 iterateDelta="1E-4"/>
</workbook>
</file>

<file path=xl/calcChain.xml><?xml version="1.0" encoding="utf-8"?>
<calcChain xmlns="http://schemas.openxmlformats.org/spreadsheetml/2006/main">
  <c r="G14" i="3" l="1"/>
  <c r="G13" i="3"/>
  <c r="F39" i="1"/>
  <c r="G12" i="3"/>
  <c r="G10" i="3"/>
  <c r="G9" i="3"/>
  <c r="G38" i="1"/>
  <c r="F38" i="1"/>
  <c r="J28" i="1"/>
  <c r="J27" i="1"/>
  <c r="J26" i="1"/>
  <c r="E26" i="1"/>
  <c r="J25" i="1"/>
  <c r="J24" i="1"/>
  <c r="E24" i="1"/>
  <c r="J23" i="1"/>
  <c r="I20" i="1"/>
  <c r="I18" i="1"/>
  <c r="I17" i="1"/>
  <c r="G11" i="3" l="1"/>
  <c r="I50" i="1" s="1"/>
  <c r="I19" i="1" s="1"/>
  <c r="G41" i="1"/>
  <c r="G8" i="3"/>
  <c r="F42" i="1"/>
  <c r="F40" i="1"/>
  <c r="F41" i="1"/>
  <c r="G16" i="3" l="1"/>
  <c r="G39" i="1"/>
  <c r="G40" i="1"/>
  <c r="H40" i="1" s="1"/>
  <c r="I40" i="1" s="1"/>
  <c r="I49" i="1"/>
  <c r="I51" i="1" s="1"/>
  <c r="H41" i="1"/>
  <c r="I41" i="1" s="1"/>
  <c r="G23" i="1"/>
  <c r="I16" i="1"/>
  <c r="I21" i="1" s="1"/>
  <c r="G25" i="1" s="1"/>
  <c r="G42" i="1" l="1"/>
  <c r="H39" i="1"/>
  <c r="H42" i="1" s="1"/>
  <c r="J50" i="1"/>
  <c r="J49" i="1"/>
  <c r="A23" i="1"/>
  <c r="I39" i="1" l="1"/>
  <c r="I42" i="1" s="1"/>
  <c r="J41" i="1" s="1"/>
  <c r="A25" i="1"/>
  <c r="G28" i="1"/>
  <c r="J51" i="1"/>
  <c r="A24" i="1"/>
  <c r="G24" i="1"/>
  <c r="J39" i="1" l="1"/>
  <c r="J42" i="1" s="1"/>
  <c r="J40" i="1"/>
  <c r="A26" i="1"/>
  <c r="G26" i="1"/>
  <c r="A27" i="1" s="1"/>
  <c r="A29" i="1" s="1"/>
  <c r="G29" i="1" l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1" authorId="0" shapeId="0" xr:uid="{00000000-0006-0000-0000-000001000000}">
      <text>
        <r>
          <rPr>
            <sz val="9"/>
            <color rgb="FF000000"/>
            <rFont val="Tahoma"/>
            <family val="2"/>
            <charset val="238"/>
          </rPr>
          <t>Název</t>
        </r>
      </text>
    </comment>
    <comment ref="I11" authorId="0" shapeId="0" xr:uid="{00000000-0006-0000-0000-000005000000}">
      <text>
        <r>
          <rPr>
            <sz val="9"/>
            <color rgb="FF000000"/>
            <rFont val="Tahoma"/>
            <family val="2"/>
            <charset val="238"/>
          </rPr>
          <t>IČO</t>
        </r>
      </text>
    </comment>
    <comment ref="D12" authorId="0" shapeId="0" xr:uid="{00000000-0006-0000-0000-000002000000}">
      <text>
        <r>
          <rPr>
            <sz val="9"/>
            <color rgb="FF000000"/>
            <rFont val="Tahoma"/>
            <family val="2"/>
            <charset val="238"/>
          </rPr>
          <t>Ulice</t>
        </r>
      </text>
    </comment>
    <comment ref="I12" authorId="0" shapeId="0" xr:uid="{00000000-0006-0000-0000-000006000000}">
      <text>
        <r>
          <rPr>
            <sz val="9"/>
            <color rgb="FF000000"/>
            <rFont val="Tahoma"/>
            <family val="2"/>
            <charset val="238"/>
          </rPr>
          <t>DIČ</t>
        </r>
      </text>
    </comment>
    <comment ref="D13" authorId="0" shapeId="0" xr:uid="{00000000-0006-0000-0000-000003000000}">
      <text>
        <r>
          <rPr>
            <sz val="9"/>
            <color rgb="FF000000"/>
            <rFont val="Tahoma"/>
            <family val="2"/>
            <charset val="238"/>
          </rPr>
          <t>PSČ</t>
        </r>
      </text>
    </comment>
    <comment ref="E13" authorId="0" shapeId="0" xr:uid="{00000000-0006-0000-0000-000004000000}">
      <text>
        <r>
          <rPr>
            <sz val="9"/>
            <color rgb="FF000000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<sst xmlns="http://schemas.openxmlformats.org/spreadsheetml/2006/main" count="121" uniqueCount="78">
  <si>
    <t>#RTSROZP#</t>
  </si>
  <si>
    <t>Položkový rozpočet stavby</t>
  </si>
  <si>
    <t>Stavba:</t>
  </si>
  <si>
    <t>Pardubice</t>
  </si>
  <si>
    <t>Objekt:</t>
  </si>
  <si>
    <t>01</t>
  </si>
  <si>
    <t>Hřiště 25x15 m</t>
  </si>
  <si>
    <t>Rozpočet:</t>
  </si>
  <si>
    <t>03</t>
  </si>
  <si>
    <t>Oplocení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</si>
  <si>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</si>
  <si>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</si>
  <si>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</si>
  <si>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</si>
  <si>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</si>
  <si>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</si>
  <si>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</si>
  <si>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</si>
  <si>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</si>
  <si>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</si>
  <si>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</si>
  <si>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</si>
  <si>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</si>
  <si>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</si>
  <si>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</si>
  <si>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</si>
  <si>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</si>
  <si>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</si>
  <si>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>Snížená DPH</t>
  </si>
  <si>
    <t>Základ pro základní DPH</t>
  </si>
  <si>
    <t>Základní DPH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</si>
  <si>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</si>
  <si>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</si>
  <si>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</si>
  <si>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</si>
  <si>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</si>
  <si>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</si>
  <si>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</si>
  <si>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</si>
  <si>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</si>
  <si>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</si>
  <si>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</si>
  <si>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</si>
  <si>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</si>
  <si>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</si>
  <si>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</si>
  <si>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</si>
  <si>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</si>
  <si>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</si>
  <si>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Položkový rozpočet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</si>
  <si>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</si>
  <si>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</si>
  <si>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</si>
  <si>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</si>
  <si>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</si>
  <si>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</si>
  <si>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</si>
  <si>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</si>
  <si>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</si>
  <si>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Díl:</t>
  </si>
  <si>
    <t>m2</t>
  </si>
  <si>
    <t>Soubor</t>
  </si>
  <si>
    <t>Poznámky uchazeče k zadání</t>
  </si>
  <si>
    <t>2023-10</t>
  </si>
  <si>
    <t>Pokládka povrchu - umělá tráva, v.15 mm, zásyp křemičitý písek</t>
  </si>
  <si>
    <t>Víceúčelové hřiště s umělou trávou 
- pokládka sportovního povrchu</t>
  </si>
  <si>
    <t>CZ48161071</t>
  </si>
  <si>
    <t>Domov mládeže a školní jídelna Pardubice</t>
  </si>
  <si>
    <t>Rožkova 331, Zelené Předměstí</t>
  </si>
  <si>
    <t>530 02</t>
  </si>
  <si>
    <t>991</t>
  </si>
  <si>
    <t>Sportovní povrchy</t>
  </si>
  <si>
    <t>Lajnování sportovních ploch vlepením, umělý trávník</t>
  </si>
  <si>
    <t>m</t>
  </si>
  <si>
    <t>Územní vlivy</t>
  </si>
  <si>
    <t>Provozní vlivy</t>
  </si>
  <si>
    <t>Koordinační činnost</t>
  </si>
  <si>
    <t>Kryt. sportovních ploch, um.trávník, tenis v.15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</si>
</sst>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#,##0.0"/>
    <numFmt numFmtId="166" formatCode="#,##0.00000"/>
  </numFmts>
  <fonts count="14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sz val="9"/>
      <color rgb="FF000000"/>
      <name val="Tahoma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rgb="FFDBDBDB"/>
      </patternFill>
    </fill>
    <fill>
      <patternFill patternType="solid">
        <fgColor rgb="FF99CCFF"/>
        <bgColor rgb="FFD6E1EE"/>
      </patternFill>
    </fill>
    <fill>
      <patternFill patternType="solid">
        <fgColor rgb="FFDBDBDB"/>
        <bgColor rgb="FFD6E1EE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212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3" xfId="0" applyBorder="1"/>
    <xf numFmtId="0" fontId="2" fillId="2" borderId="3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49" fontId="5" fillId="2" borderId="0" xfId="0" applyNumberFormat="1" applyFont="1" applyFill="1" applyAlignment="1">
      <alignment horizontal="left" vertical="center" wrapText="1"/>
    </xf>
    <xf numFmtId="4" fontId="0" fillId="0" borderId="3" xfId="0" applyNumberFormat="1" applyBorder="1"/>
    <xf numFmtId="0" fontId="0" fillId="2" borderId="6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5" xfId="0" applyBorder="1"/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Border="1"/>
    <xf numFmtId="0" fontId="5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right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right" vertical="center"/>
    </xf>
    <xf numFmtId="0" fontId="0" fillId="0" borderId="10" xfId="0" applyFont="1" applyBorder="1" applyAlignment="1">
      <alignment horizontal="left" vertical="top" indent="1"/>
    </xf>
    <xf numFmtId="0" fontId="0" fillId="0" borderId="9" xfId="0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4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49" fontId="0" fillId="0" borderId="3" xfId="0" applyNumberFormat="1" applyFont="1" applyBorder="1"/>
    <xf numFmtId="0" fontId="0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0" fillId="0" borderId="11" xfId="0" applyFont="1" applyBorder="1" applyAlignment="1">
      <alignment horizontal="left" indent="1"/>
    </xf>
    <xf numFmtId="1" fontId="5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indent="1"/>
    </xf>
    <xf numFmtId="0" fontId="5" fillId="0" borderId="12" xfId="0" applyFon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1" fontId="5" fillId="0" borderId="1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indent="1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0" fontId="0" fillId="2" borderId="19" xfId="0" applyFill="1" applyBorder="1" applyAlignment="1">
      <alignment wrapText="1"/>
    </xf>
    <xf numFmtId="0" fontId="0" fillId="2" borderId="19" xfId="0" applyFill="1" applyBorder="1"/>
    <xf numFmtId="49" fontId="5" fillId="2" borderId="20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7" xfId="0" applyFont="1" applyBorder="1" applyAlignment="1">
      <alignment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3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Border="1"/>
    <xf numFmtId="0" fontId="0" fillId="0" borderId="22" xfId="0" applyBorder="1" applyAlignment="1">
      <alignment wrapText="1"/>
    </xf>
    <xf numFmtId="0" fontId="0" fillId="0" borderId="22" xfId="0" applyBorder="1"/>
    <xf numFmtId="0" fontId="0" fillId="0" borderId="23" xfId="0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" fontId="0" fillId="0" borderId="24" xfId="0" applyNumberFormat="1" applyFont="1" applyBorder="1"/>
    <xf numFmtId="4" fontId="4" fillId="4" borderId="16" xfId="0" applyNumberFormat="1" applyFont="1" applyFill="1" applyBorder="1" applyAlignment="1">
      <alignment vertical="center"/>
    </xf>
    <xf numFmtId="4" fontId="4" fillId="4" borderId="12" xfId="0" applyNumberFormat="1" applyFont="1" applyFill="1" applyBorder="1" applyAlignment="1">
      <alignment vertical="center" wrapText="1"/>
    </xf>
    <xf numFmtId="4" fontId="9" fillId="4" borderId="13" xfId="0" applyNumberFormat="1" applyFont="1" applyFill="1" applyBorder="1" applyAlignment="1">
      <alignment horizontal="center" vertical="center" wrapText="1" shrinkToFit="1"/>
    </xf>
    <xf numFmtId="4" fontId="4" fillId="4" borderId="13" xfId="0" applyNumberFormat="1" applyFont="1" applyFill="1" applyBorder="1" applyAlignment="1">
      <alignment horizontal="center" vertical="center" wrapText="1" shrinkToFit="1"/>
    </xf>
    <xf numFmtId="3" fontId="4" fillId="4" borderId="1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 wrapText="1" shrinkToFit="1"/>
    </xf>
    <xf numFmtId="4" fontId="4" fillId="0" borderId="13" xfId="0" applyNumberFormat="1" applyFont="1" applyBorder="1" applyAlignment="1">
      <alignment horizontal="right" vertical="center" shrinkToFit="1"/>
    </xf>
    <xf numFmtId="4" fontId="0" fillId="0" borderId="13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 wrapText="1" shrinkToFit="1"/>
    </xf>
    <xf numFmtId="4" fontId="5" fillId="0" borderId="13" xfId="0" applyNumberFormat="1" applyFont="1" applyBorder="1" applyAlignment="1">
      <alignment vertical="center" shrinkToFit="1"/>
    </xf>
    <xf numFmtId="3" fontId="5" fillId="0" borderId="13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left" vertical="center"/>
    </xf>
    <xf numFmtId="4" fontId="0" fillId="0" borderId="13" xfId="0" applyNumberFormat="1" applyBorder="1" applyAlignment="1">
      <alignment vertical="center" wrapText="1" shrinkToFit="1"/>
    </xf>
    <xf numFmtId="4" fontId="0" fillId="2" borderId="13" xfId="0" applyNumberFormat="1" applyFill="1" applyBorder="1" applyAlignment="1">
      <alignment vertical="center" wrapText="1" shrinkToFit="1"/>
    </xf>
    <xf numFmtId="4" fontId="0" fillId="2" borderId="13" xfId="0" applyNumberFormat="1" applyFill="1" applyBorder="1" applyAlignment="1">
      <alignment vertical="center" shrinkToFit="1"/>
    </xf>
    <xf numFmtId="3" fontId="0" fillId="2" borderId="13" xfId="0" applyNumberFormat="1" applyFill="1" applyBorder="1" applyAlignment="1">
      <alignment vertical="center"/>
    </xf>
    <xf numFmtId="0" fontId="3" fillId="0" borderId="0" xfId="0" applyFont="1"/>
    <xf numFmtId="0" fontId="10" fillId="0" borderId="24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4" fillId="0" borderId="24" xfId="0" applyFont="1" applyBorder="1"/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/>
    <xf numFmtId="0" fontId="0" fillId="2" borderId="13" xfId="0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0" fontId="0" fillId="4" borderId="13" xfId="0" applyFont="1" applyFill="1" applyBorder="1"/>
    <xf numFmtId="49" fontId="0" fillId="4" borderId="13" xfId="0" applyNumberFormat="1" applyFont="1" applyFill="1" applyBorder="1"/>
    <xf numFmtId="0" fontId="0" fillId="4" borderId="13" xfId="0" applyFont="1" applyFill="1" applyBorder="1" applyAlignment="1">
      <alignment horizontal="center"/>
    </xf>
    <xf numFmtId="0" fontId="0" fillId="4" borderId="16" xfId="0" applyFont="1" applyFill="1" applyBorder="1"/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" borderId="26" xfId="0" applyFont="1" applyFill="1" applyBorder="1" applyAlignment="1">
      <alignment vertical="top"/>
    </xf>
    <xf numFmtId="49" fontId="5" fillId="2" borderId="9" xfId="0" applyNumberFormat="1" applyFont="1" applyFill="1" applyBorder="1" applyAlignment="1">
      <alignment vertical="top"/>
    </xf>
    <xf numFmtId="49" fontId="5" fillId="2" borderId="9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shrinkToFit="1"/>
    </xf>
    <xf numFmtId="166" fontId="5" fillId="2" borderId="9" xfId="0" applyNumberFormat="1" applyFont="1" applyFill="1" applyBorder="1" applyAlignment="1">
      <alignment vertical="top" shrinkToFit="1"/>
    </xf>
    <xf numFmtId="4" fontId="5" fillId="2" borderId="9" xfId="0" applyNumberFormat="1" applyFont="1" applyFill="1" applyBorder="1" applyAlignment="1">
      <alignment vertical="top" shrinkToFit="1"/>
    </xf>
    <xf numFmtId="4" fontId="5" fillId="2" borderId="27" xfId="0" applyNumberFormat="1" applyFont="1" applyFill="1" applyBorder="1" applyAlignment="1">
      <alignment vertical="top" shrinkToFit="1"/>
    </xf>
    <xf numFmtId="0" fontId="12" fillId="0" borderId="28" xfId="0" applyFont="1" applyBorder="1" applyAlignment="1">
      <alignment vertical="top"/>
    </xf>
    <xf numFmtId="49" fontId="12" fillId="0" borderId="29" xfId="0" applyNumberFormat="1" applyFont="1" applyBorder="1" applyAlignment="1">
      <alignment vertical="top"/>
    </xf>
    <xf numFmtId="49" fontId="12" fillId="0" borderId="29" xfId="0" applyNumberFormat="1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vertical="top" shrinkToFit="1"/>
    </xf>
    <xf numFmtId="166" fontId="12" fillId="0" borderId="29" xfId="0" applyNumberFormat="1" applyFont="1" applyBorder="1" applyAlignment="1">
      <alignment vertical="top" shrinkToFit="1"/>
    </xf>
    <xf numFmtId="4" fontId="12" fillId="3" borderId="29" xfId="0" applyNumberFormat="1" applyFont="1" applyFill="1" applyBorder="1" applyAlignment="1" applyProtection="1">
      <alignment vertical="top" shrinkToFit="1"/>
      <protection locked="0"/>
    </xf>
    <xf numFmtId="4" fontId="12" fillId="0" borderId="30" xfId="0" applyNumberFormat="1" applyFont="1" applyBorder="1" applyAlignment="1">
      <alignment vertical="top" shrinkToFit="1"/>
    </xf>
    <xf numFmtId="0" fontId="12" fillId="0" borderId="0" xfId="0" applyFont="1"/>
    <xf numFmtId="0" fontId="12" fillId="0" borderId="31" xfId="0" applyFont="1" applyBorder="1" applyAlignment="1">
      <alignment vertical="top"/>
    </xf>
    <xf numFmtId="49" fontId="12" fillId="0" borderId="32" xfId="0" applyNumberFormat="1" applyFont="1" applyBorder="1" applyAlignment="1">
      <alignment vertical="top"/>
    </xf>
    <xf numFmtId="49" fontId="12" fillId="0" borderId="32" xfId="0" applyNumberFormat="1" applyFont="1" applyBorder="1" applyAlignment="1">
      <alignment horizontal="left" vertical="top" wrapText="1"/>
    </xf>
    <xf numFmtId="0" fontId="12" fillId="0" borderId="32" xfId="0" applyFont="1" applyBorder="1" applyAlignment="1">
      <alignment horizontal="center" vertical="top" shrinkToFit="1"/>
    </xf>
    <xf numFmtId="166" fontId="12" fillId="0" borderId="32" xfId="0" applyNumberFormat="1" applyFont="1" applyBorder="1" applyAlignment="1">
      <alignment vertical="top" shrinkToFit="1"/>
    </xf>
    <xf numFmtId="4" fontId="12" fillId="3" borderId="32" xfId="0" applyNumberFormat="1" applyFont="1" applyFill="1" applyBorder="1" applyAlignment="1" applyProtection="1">
      <alignment vertical="top" shrinkToFit="1"/>
      <protection locked="0"/>
    </xf>
    <xf numFmtId="4" fontId="12" fillId="0" borderId="33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5" fillId="2" borderId="16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4" fontId="5" fillId="2" borderId="25" xfId="0" applyNumberFormat="1" applyFont="1" applyFill="1" applyBorder="1" applyAlignment="1">
      <alignment vertical="top" shrinkToFit="1"/>
    </xf>
    <xf numFmtId="49" fontId="0" fillId="0" borderId="0" xfId="0" applyNumberFormat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49" fontId="5" fillId="3" borderId="9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1" fontId="0" fillId="0" borderId="7" xfId="0" applyNumberFormat="1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6" fillId="0" borderId="13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6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4" fontId="0" fillId="0" borderId="12" xfId="0" applyNumberForma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8" fillId="2" borderId="19" xfId="0" applyNumberFormat="1" applyFont="1" applyFill="1" applyBorder="1" applyAlignment="1">
      <alignment horizontal="right" vertical="center"/>
    </xf>
    <xf numFmtId="4" fontId="0" fillId="2" borderId="13" xfId="0" applyNumberFormat="1" applyFont="1" applyFill="1" applyBorder="1" applyAlignment="1">
      <alignment vertical="center"/>
    </xf>
    <xf numFmtId="49" fontId="4" fillId="0" borderId="16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0" fillId="0" borderId="25" xfId="0" applyNumberFormat="1" applyBorder="1" applyAlignment="1">
      <alignment vertical="center" shrinkToFit="1"/>
    </xf>
    <xf numFmtId="0" fontId="0" fillId="3" borderId="13" xfId="0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49" fontId="0" fillId="0" borderId="25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/>
    </xf>
    <xf numFmtId="49" fontId="0" fillId="2" borderId="2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top"/>
    </xf>
  </cellXfs>
  <cellStyles count="2">
    <cellStyle name="Normální" xfId="0" builtinId="0"/>
    <cellStyle name="TableStyleLight1" xfId="1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D6E1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4D71D52B-07B3-49F6-8AEB-87947AE3A94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7CDC634C-88BA-41C7-A5C6-53509D1B60E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D4CC45B9-28F6-4008-A8B4-7ED50C529F4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DBCAEF60-4F30-42E1-A6BD-B942D989AC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324AF9CD-8E4E-460A-9353-95A28D97CB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D3F24737-6D31-4A71-B28B-3259061D1BF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466725</xdr:colOff>
      <xdr:row>51</xdr:row>
      <xdr:rowOff>123825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AB6085EE-D361-4245-8ED7-A25E8BCADF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466725</xdr:colOff>
      <xdr:row>51</xdr:row>
      <xdr:rowOff>123825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4500AE42-51D0-4FFD-B3F6-57D0C62992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windowProtection="1" topLeftCell="B20" zoomScaleNormal="100" zoomScalePageLayoutView="75" workbookViewId="0">
      <selection activeCell="O20" sqref="O20"/>
    </sheetView>
  </sheetViews>
  <sheetFormatPr defaultRowHeight="12.75" x14ac:dyDescent="0.2"/>
  <cols>
    <col min="1" max="1" width="0.140625" hidden="1" customWidth="1"/>
    <col min="2" max="2" width="13.42578125"/>
    <col min="3" max="3" width="7.42578125" style="1"/>
    <col min="4" max="4" width="13" style="1"/>
    <col min="5" max="5" width="9.7109375" style="1"/>
    <col min="6" max="6" width="11.7109375"/>
    <col min="7" max="9" width="13"/>
    <col min="10" max="10" width="5.5703125"/>
    <col min="11" max="11" width="4.28515625"/>
    <col min="12" max="15" width="10.7109375"/>
  </cols>
  <sheetData>
    <row r="1" spans="1:15" ht="33.75" customHeight="1" x14ac:dyDescent="0.2">
      <c r="A1" s="2" t="s">
        <v>0</v>
      </c>
      <c r="B1" s="175" t="s">
        <v>1</v>
      </c>
      <c r="C1" s="175"/>
      <c r="D1" s="175"/>
      <c r="E1" s="175"/>
      <c r="F1" s="175"/>
      <c r="G1" s="175"/>
      <c r="H1" s="175"/>
      <c r="I1" s="175"/>
      <c r="J1" s="175"/>
    </row>
    <row r="2" spans="1:15" ht="36" customHeight="1" x14ac:dyDescent="0.2">
      <c r="A2" s="3"/>
      <c r="B2" s="4" t="s">
        <v>2</v>
      </c>
      <c r="C2" s="5"/>
      <c r="D2" s="6" t="s">
        <v>63</v>
      </c>
      <c r="E2" s="176" t="s">
        <v>65</v>
      </c>
      <c r="F2" s="176"/>
      <c r="G2" s="176"/>
      <c r="H2" s="176"/>
      <c r="I2" s="176"/>
      <c r="J2" s="176"/>
      <c r="O2" s="7"/>
    </row>
    <row r="3" spans="1:15" ht="27" customHeight="1" x14ac:dyDescent="0.2">
      <c r="A3" s="3"/>
      <c r="B3" s="8" t="s">
        <v>4</v>
      </c>
      <c r="C3" s="5"/>
      <c r="D3" s="9" t="s">
        <v>5</v>
      </c>
      <c r="E3" s="177" t="s">
        <v>6</v>
      </c>
      <c r="F3" s="177"/>
      <c r="G3" s="177"/>
      <c r="H3" s="177"/>
      <c r="I3" s="177"/>
      <c r="J3" s="177"/>
    </row>
    <row r="4" spans="1:15" ht="23.25" customHeight="1" x14ac:dyDescent="0.2">
      <c r="A4" s="10">
        <v>2960</v>
      </c>
      <c r="B4" s="11" t="s">
        <v>7</v>
      </c>
      <c r="C4" s="12"/>
      <c r="D4" s="13" t="s">
        <v>8</v>
      </c>
      <c r="E4" s="178" t="s">
        <v>64</v>
      </c>
      <c r="F4" s="178"/>
      <c r="G4" s="178"/>
      <c r="H4" s="178"/>
      <c r="I4" s="178"/>
      <c r="J4" s="178"/>
    </row>
    <row r="5" spans="1:15" ht="24" customHeight="1" x14ac:dyDescent="0.2">
      <c r="A5" s="3"/>
      <c r="B5" s="14" t="s">
        <v>10</v>
      </c>
      <c r="C5"/>
      <c r="D5" s="179" t="s">
        <v>67</v>
      </c>
      <c r="E5" s="179"/>
      <c r="F5" s="179"/>
      <c r="G5" s="179"/>
      <c r="H5" s="15" t="s">
        <v>11</v>
      </c>
      <c r="I5" s="16">
        <v>48161071</v>
      </c>
      <c r="J5" s="17"/>
    </row>
    <row r="6" spans="1:15" ht="15.75" customHeight="1" x14ac:dyDescent="0.2">
      <c r="A6" s="3"/>
      <c r="B6" s="18"/>
      <c r="C6" s="19"/>
      <c r="D6" s="180" t="s">
        <v>68</v>
      </c>
      <c r="E6" s="180"/>
      <c r="F6" s="180"/>
      <c r="G6" s="180"/>
      <c r="H6" s="15" t="s">
        <v>12</v>
      </c>
      <c r="I6" s="16" t="s">
        <v>66</v>
      </c>
      <c r="J6" s="17"/>
    </row>
    <row r="7" spans="1:15" ht="15.75" customHeight="1" x14ac:dyDescent="0.2">
      <c r="A7" s="3"/>
      <c r="B7" s="20"/>
      <c r="C7" s="21"/>
      <c r="D7" s="22" t="s">
        <v>69</v>
      </c>
      <c r="E7" s="181" t="s">
        <v>3</v>
      </c>
      <c r="F7" s="181"/>
      <c r="G7" s="181"/>
      <c r="H7" s="23"/>
      <c r="I7" s="24"/>
      <c r="J7" s="25"/>
    </row>
    <row r="8" spans="1:15" ht="24" hidden="1" customHeight="1" x14ac:dyDescent="0.2">
      <c r="A8" s="3"/>
      <c r="B8" s="14" t="s">
        <v>13</v>
      </c>
      <c r="C8"/>
      <c r="D8" s="26"/>
      <c r="E8"/>
      <c r="H8" s="15" t="s">
        <v>11</v>
      </c>
      <c r="I8" s="16"/>
      <c r="J8" s="17"/>
    </row>
    <row r="9" spans="1:15" ht="15.75" hidden="1" customHeight="1" x14ac:dyDescent="0.2">
      <c r="A9" s="3"/>
      <c r="B9" s="3"/>
      <c r="C9"/>
      <c r="D9" s="26"/>
      <c r="E9"/>
      <c r="H9" s="15" t="s">
        <v>12</v>
      </c>
      <c r="I9" s="16"/>
      <c r="J9" s="17"/>
    </row>
    <row r="10" spans="1:15" ht="15.75" hidden="1" customHeight="1" x14ac:dyDescent="0.2">
      <c r="A10" s="3"/>
      <c r="B10" s="27"/>
      <c r="C10" s="21"/>
      <c r="D10" s="22"/>
      <c r="E10" s="28"/>
      <c r="F10" s="23"/>
      <c r="G10" s="29"/>
      <c r="H10" s="29"/>
      <c r="I10" s="30"/>
      <c r="J10" s="25"/>
    </row>
    <row r="11" spans="1:15" ht="24" customHeight="1" x14ac:dyDescent="0.2">
      <c r="A11" s="3"/>
      <c r="B11" s="14" t="s">
        <v>14</v>
      </c>
      <c r="C11"/>
      <c r="D11" s="182"/>
      <c r="E11" s="182"/>
      <c r="F11" s="182"/>
      <c r="G11" s="182"/>
      <c r="H11" s="15" t="s">
        <v>11</v>
      </c>
      <c r="I11" s="31"/>
      <c r="J11" s="17"/>
    </row>
    <row r="12" spans="1:15" ht="15.75" customHeight="1" x14ac:dyDescent="0.2">
      <c r="A12" s="3"/>
      <c r="B12" s="18"/>
      <c r="C12" s="19"/>
      <c r="D12" s="183"/>
      <c r="E12" s="183"/>
      <c r="F12" s="183"/>
      <c r="G12" s="183"/>
      <c r="H12" s="15" t="s">
        <v>12</v>
      </c>
      <c r="I12" s="31"/>
      <c r="J12" s="17"/>
    </row>
    <row r="13" spans="1:15" ht="15.75" customHeight="1" x14ac:dyDescent="0.2">
      <c r="A13" s="3"/>
      <c r="B13" s="20"/>
      <c r="C13" s="21"/>
      <c r="D13" s="32"/>
      <c r="E13" s="184"/>
      <c r="F13" s="184"/>
      <c r="G13" s="184"/>
      <c r="H13" s="33"/>
      <c r="I13" s="24"/>
      <c r="J13" s="25"/>
    </row>
    <row r="14" spans="1:15" ht="24" customHeight="1" x14ac:dyDescent="0.2">
      <c r="A14" s="3"/>
      <c r="B14" s="34" t="s">
        <v>15</v>
      </c>
      <c r="C14" s="35"/>
      <c r="D14" s="36"/>
      <c r="E14" s="37"/>
      <c r="F14" s="38"/>
      <c r="G14" s="38"/>
      <c r="H14" s="39"/>
      <c r="I14" s="38"/>
      <c r="J14" s="40"/>
    </row>
    <row r="15" spans="1:15" ht="32.25" customHeight="1" x14ac:dyDescent="0.2">
      <c r="A15" s="3"/>
      <c r="B15" s="27" t="s">
        <v>16</v>
      </c>
      <c r="C15" s="41"/>
      <c r="D15" s="42"/>
      <c r="E15" s="185"/>
      <c r="F15" s="185"/>
      <c r="G15" s="186"/>
      <c r="H15" s="186"/>
      <c r="I15" s="187" t="s">
        <v>17</v>
      </c>
      <c r="J15" s="187"/>
    </row>
    <row r="16" spans="1:15" ht="23.25" customHeight="1" x14ac:dyDescent="0.2">
      <c r="A16" s="43" t="s">
        <v>18</v>
      </c>
      <c r="B16" s="44" t="s">
        <v>18</v>
      </c>
      <c r="C16" s="45"/>
      <c r="D16" s="46"/>
      <c r="E16" s="188"/>
      <c r="F16" s="188"/>
      <c r="G16" s="188"/>
      <c r="H16" s="188"/>
      <c r="I16" s="189">
        <f>SUMIF(F49:F50,A16,I49:I50)+SUMIF(F49:F50,"PSU",I49:I50)</f>
        <v>0</v>
      </c>
      <c r="J16" s="189"/>
    </row>
    <row r="17" spans="1:10" ht="23.25" customHeight="1" x14ac:dyDescent="0.2">
      <c r="A17" s="43" t="s">
        <v>19</v>
      </c>
      <c r="B17" s="44" t="s">
        <v>19</v>
      </c>
      <c r="C17" s="45"/>
      <c r="D17" s="46"/>
      <c r="E17" s="188"/>
      <c r="F17" s="188"/>
      <c r="G17" s="188"/>
      <c r="H17" s="188"/>
      <c r="I17" s="189">
        <f>SUMIF(F49:F50,A17,I49:I50)</f>
        <v>0</v>
      </c>
      <c r="J17" s="189"/>
    </row>
    <row r="18" spans="1:10" ht="23.25" customHeight="1" x14ac:dyDescent="0.2">
      <c r="A18" s="43" t="s">
        <v>20</v>
      </c>
      <c r="B18" s="44" t="s">
        <v>20</v>
      </c>
      <c r="C18" s="45"/>
      <c r="D18" s="46"/>
      <c r="E18" s="188"/>
      <c r="F18" s="188"/>
      <c r="G18" s="188"/>
      <c r="H18" s="188"/>
      <c r="I18" s="189">
        <f>SUMIF(F49:F50,A18,I49:I50)</f>
        <v>0</v>
      </c>
      <c r="J18" s="189"/>
    </row>
    <row r="19" spans="1:10" ht="23.25" customHeight="1" x14ac:dyDescent="0.2">
      <c r="A19" s="43" t="s">
        <v>21</v>
      </c>
      <c r="B19" s="44" t="s">
        <v>22</v>
      </c>
      <c r="C19" s="45"/>
      <c r="D19" s="46"/>
      <c r="E19" s="188"/>
      <c r="F19" s="188"/>
      <c r="G19" s="188"/>
      <c r="H19" s="188"/>
      <c r="I19" s="189">
        <f>SUMIF(F49:F50,A19,I49:I50)</f>
        <v>0</v>
      </c>
      <c r="J19" s="189"/>
    </row>
    <row r="20" spans="1:10" ht="23.25" customHeight="1" x14ac:dyDescent="0.2">
      <c r="A20" s="43" t="s">
        <v>23</v>
      </c>
      <c r="B20" s="44" t="s">
        <v>24</v>
      </c>
      <c r="C20" s="45"/>
      <c r="D20" s="46"/>
      <c r="E20" s="188"/>
      <c r="F20" s="188"/>
      <c r="G20" s="188"/>
      <c r="H20" s="188"/>
      <c r="I20" s="189">
        <f>SUMIF(F49:F50,A20,I49:I50)</f>
        <v>0</v>
      </c>
      <c r="J20" s="189"/>
    </row>
    <row r="21" spans="1:10" ht="23.25" customHeight="1" x14ac:dyDescent="0.2">
      <c r="A21" s="3"/>
      <c r="B21" s="47" t="s">
        <v>17</v>
      </c>
      <c r="C21" s="48"/>
      <c r="D21" s="49"/>
      <c r="E21" s="190"/>
      <c r="F21" s="190"/>
      <c r="G21" s="190"/>
      <c r="H21" s="190"/>
      <c r="I21" s="191">
        <f>SUM(I16:J20)</f>
        <v>0</v>
      </c>
      <c r="J21" s="191"/>
    </row>
    <row r="22" spans="1:10" ht="33" customHeight="1" x14ac:dyDescent="0.2">
      <c r="A22" s="3"/>
      <c r="B22" s="50" t="s">
        <v>25</v>
      </c>
      <c r="C22" s="45"/>
      <c r="D22" s="46"/>
      <c r="E22" s="51"/>
      <c r="F22" s="52"/>
      <c r="G22" s="53"/>
      <c r="H22" s="53"/>
      <c r="I22" s="53"/>
      <c r="J22" s="54"/>
    </row>
    <row r="23" spans="1:10" ht="23.25" customHeight="1" x14ac:dyDescent="0.2">
      <c r="A23" s="3">
        <f>ZakladDPHSni*SazbaDPH1/100</f>
        <v>0</v>
      </c>
      <c r="B23" s="44" t="s">
        <v>26</v>
      </c>
      <c r="C23" s="45"/>
      <c r="D23" s="46"/>
      <c r="E23" s="55">
        <v>15</v>
      </c>
      <c r="F23" s="52" t="s">
        <v>27</v>
      </c>
      <c r="G23" s="192">
        <f>ZakladDPHSniVypocet</f>
        <v>0</v>
      </c>
      <c r="H23" s="192"/>
      <c r="I23" s="192"/>
      <c r="J23" s="54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44" t="s">
        <v>28</v>
      </c>
      <c r="C24" s="45"/>
      <c r="D24" s="46"/>
      <c r="E24" s="55">
        <f>SazbaDPH1</f>
        <v>15</v>
      </c>
      <c r="F24" s="52" t="s">
        <v>27</v>
      </c>
      <c r="G24" s="193">
        <f>A23</f>
        <v>0</v>
      </c>
      <c r="H24" s="193"/>
      <c r="I24" s="193"/>
      <c r="J24" s="54" t="str">
        <f t="shared" si="0"/>
        <v>CZK</v>
      </c>
    </row>
    <row r="25" spans="1:10" ht="23.25" customHeight="1" x14ac:dyDescent="0.2">
      <c r="A25" s="3">
        <f>ZakladDPHZakl*SazbaDPH2/100</f>
        <v>0</v>
      </c>
      <c r="B25" s="44" t="s">
        <v>29</v>
      </c>
      <c r="C25" s="45"/>
      <c r="D25" s="46"/>
      <c r="E25" s="55">
        <v>21</v>
      </c>
      <c r="F25" s="52" t="s">
        <v>27</v>
      </c>
      <c r="G25" s="192">
        <f>I21</f>
        <v>0</v>
      </c>
      <c r="H25" s="192"/>
      <c r="I25" s="192"/>
      <c r="J25" s="54" t="str">
        <f t="shared" si="0"/>
        <v>CZK</v>
      </c>
    </row>
    <row r="26" spans="1:10" ht="23.25" customHeight="1" x14ac:dyDescent="0.2">
      <c r="A26" s="3">
        <f>(A25-INT(A25))*100</f>
        <v>0</v>
      </c>
      <c r="B26" s="56" t="s">
        <v>30</v>
      </c>
      <c r="C26" s="57"/>
      <c r="D26" s="42"/>
      <c r="E26" s="58">
        <f>SazbaDPH2</f>
        <v>21</v>
      </c>
      <c r="F26" s="59" t="s">
        <v>27</v>
      </c>
      <c r="G26" s="198">
        <f>A25</f>
        <v>0</v>
      </c>
      <c r="H26" s="198"/>
      <c r="I26" s="198"/>
      <c r="J26" s="60" t="str">
        <f t="shared" si="0"/>
        <v>CZK</v>
      </c>
    </row>
    <row r="27" spans="1:10" ht="23.25" customHeight="1" x14ac:dyDescent="0.2">
      <c r="A27" s="3">
        <f>ZakladDPHSni+DPHSni+ZakladDPHZakl+DPHZakl</f>
        <v>0</v>
      </c>
      <c r="B27" s="14" t="s">
        <v>31</v>
      </c>
      <c r="C27" s="61"/>
      <c r="D27" s="62"/>
      <c r="E27" s="61"/>
      <c r="F27" s="63"/>
      <c r="G27" s="199">
        <f>CenaCelkem-(ZakladDPHSni+DPHSni+ZakladDPHZakl+DPHZakl)</f>
        <v>0</v>
      </c>
      <c r="H27" s="199"/>
      <c r="I27" s="199"/>
      <c r="J27" s="64" t="str">
        <f t="shared" si="0"/>
        <v>CZK</v>
      </c>
    </row>
    <row r="28" spans="1:10" ht="27.75" hidden="1" customHeight="1" x14ac:dyDescent="0.2">
      <c r="A28" s="3"/>
      <c r="B28" s="65" t="s">
        <v>32</v>
      </c>
      <c r="C28" s="66"/>
      <c r="D28" s="66"/>
      <c r="E28" s="67"/>
      <c r="F28" s="68"/>
      <c r="G28" s="200">
        <f>ZakladDPHSniVypocet+ZakladDPHZaklVypocet</f>
        <v>0</v>
      </c>
      <c r="H28" s="200"/>
      <c r="I28" s="200"/>
      <c r="J28" s="69" t="str">
        <f t="shared" si="0"/>
        <v>CZK</v>
      </c>
    </row>
    <row r="29" spans="1:10" ht="27.75" customHeight="1" x14ac:dyDescent="0.2">
      <c r="A29" s="3">
        <f>(A27-INT(A27))*100</f>
        <v>0</v>
      </c>
      <c r="B29" s="65" t="s">
        <v>33</v>
      </c>
      <c r="C29" s="70"/>
      <c r="D29" s="70"/>
      <c r="E29" s="70"/>
      <c r="F29" s="71"/>
      <c r="G29" s="200">
        <f>A27</f>
        <v>0</v>
      </c>
      <c r="H29" s="200"/>
      <c r="I29" s="200"/>
      <c r="J29" s="72" t="s">
        <v>34</v>
      </c>
    </row>
    <row r="30" spans="1:10" ht="12.75" customHeight="1" x14ac:dyDescent="0.2">
      <c r="A30" s="3"/>
      <c r="B30" s="3"/>
      <c r="C30"/>
      <c r="D30"/>
      <c r="E30"/>
      <c r="J30" s="73"/>
    </row>
    <row r="31" spans="1:10" ht="30" customHeight="1" x14ac:dyDescent="0.2">
      <c r="A31" s="3"/>
      <c r="B31" s="3"/>
      <c r="C31"/>
      <c r="D31"/>
      <c r="E31"/>
      <c r="J31" s="73"/>
    </row>
    <row r="32" spans="1:10" ht="18.75" customHeight="1" x14ac:dyDescent="0.2">
      <c r="A32" s="3"/>
      <c r="B32" s="74"/>
      <c r="C32" s="75" t="s">
        <v>35</v>
      </c>
      <c r="D32" s="76"/>
      <c r="E32" s="76"/>
      <c r="F32" s="77" t="s">
        <v>36</v>
      </c>
      <c r="G32" s="78"/>
      <c r="H32" s="79"/>
      <c r="I32" s="78"/>
      <c r="J32" s="73"/>
    </row>
    <row r="33" spans="1:10" ht="47.25" customHeight="1" x14ac:dyDescent="0.2">
      <c r="A33" s="3"/>
      <c r="B33" s="3"/>
      <c r="C33"/>
      <c r="D33"/>
      <c r="E33"/>
      <c r="J33" s="73"/>
    </row>
    <row r="34" spans="1:10" s="82" customFormat="1" ht="18.75" customHeight="1" x14ac:dyDescent="0.2">
      <c r="A34" s="80"/>
      <c r="B34" s="80"/>
      <c r="C34" s="81"/>
      <c r="D34" s="203"/>
      <c r="E34" s="203"/>
      <c r="G34" s="194"/>
      <c r="H34" s="194"/>
      <c r="I34" s="194"/>
      <c r="J34" s="83"/>
    </row>
    <row r="35" spans="1:10" ht="12.75" customHeight="1" x14ac:dyDescent="0.2">
      <c r="A35" s="3"/>
      <c r="B35" s="3"/>
      <c r="C35"/>
      <c r="D35" s="195" t="s">
        <v>37</v>
      </c>
      <c r="E35" s="195"/>
      <c r="H35" s="84" t="s">
        <v>38</v>
      </c>
      <c r="J35" s="73"/>
    </row>
    <row r="36" spans="1:10" ht="13.5" customHeight="1" x14ac:dyDescent="0.2">
      <c r="A36" s="85"/>
      <c r="B36" s="85"/>
      <c r="C36" s="86"/>
      <c r="D36" s="86"/>
      <c r="E36" s="86"/>
      <c r="F36" s="87"/>
      <c r="G36" s="87"/>
      <c r="H36" s="87"/>
      <c r="I36" s="87"/>
      <c r="J36" s="88"/>
    </row>
    <row r="37" spans="1:10" ht="27" hidden="1" customHeight="1" x14ac:dyDescent="0.2">
      <c r="B37" s="89" t="s">
        <v>39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">
      <c r="A38" s="93" t="s">
        <v>40</v>
      </c>
      <c r="B38" s="94" t="s">
        <v>41</v>
      </c>
      <c r="C38" s="95" t="s">
        <v>42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43</v>
      </c>
      <c r="I38" s="97" t="s">
        <v>44</v>
      </c>
      <c r="J38" s="98" t="s">
        <v>27</v>
      </c>
    </row>
    <row r="39" spans="1:10" ht="25.5" hidden="1" customHeight="1" x14ac:dyDescent="0.2">
      <c r="A39" s="93">
        <v>1</v>
      </c>
      <c r="B39" s="99" t="s">
        <v>45</v>
      </c>
      <c r="C39" s="196"/>
      <c r="D39" s="196"/>
      <c r="E39" s="196"/>
      <c r="F39" s="100">
        <f>'01 03 Pol'!L16</f>
        <v>0</v>
      </c>
      <c r="G39" s="101">
        <f>'01 03 Pol'!M16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93">
        <v>2</v>
      </c>
      <c r="B40" s="104" t="s">
        <v>5</v>
      </c>
      <c r="C40" s="197" t="s">
        <v>6</v>
      </c>
      <c r="D40" s="197"/>
      <c r="E40" s="197"/>
      <c r="F40" s="105">
        <f>'01 03 Pol'!L16</f>
        <v>0</v>
      </c>
      <c r="G40" s="106">
        <f>'01 03 Pol'!M16</f>
        <v>0</v>
      </c>
      <c r="H40" s="106">
        <f>(F40*SazbaDPH1/100)+(G40*SazbaDPH2/100)</f>
        <v>0</v>
      </c>
      <c r="I40" s="106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">
      <c r="A41" s="93">
        <v>3</v>
      </c>
      <c r="B41" s="108" t="s">
        <v>8</v>
      </c>
      <c r="C41" s="196" t="s">
        <v>9</v>
      </c>
      <c r="D41" s="196"/>
      <c r="E41" s="196"/>
      <c r="F41" s="109">
        <f>'01 03 Pol'!L16</f>
        <v>0</v>
      </c>
      <c r="G41" s="102">
        <f>'01 03 Pol'!M16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hidden="1" customHeight="1" x14ac:dyDescent="0.2">
      <c r="A42" s="93"/>
      <c r="B42" s="201" t="s">
        <v>46</v>
      </c>
      <c r="C42" s="201"/>
      <c r="D42" s="201"/>
      <c r="E42" s="201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3" spans="1:10" x14ac:dyDescent="0.2">
      <c r="C43"/>
      <c r="D43"/>
      <c r="E43"/>
    </row>
    <row r="46" spans="1:10" ht="15.75" x14ac:dyDescent="0.25">
      <c r="B46" s="113" t="s">
        <v>47</v>
      </c>
      <c r="C46"/>
      <c r="D46"/>
      <c r="E46"/>
    </row>
    <row r="47" spans="1:10" x14ac:dyDescent="0.2">
      <c r="C47"/>
      <c r="D47"/>
      <c r="E47"/>
    </row>
    <row r="48" spans="1:10" ht="25.5" customHeight="1" x14ac:dyDescent="0.2">
      <c r="A48" s="114"/>
      <c r="B48" s="115" t="s">
        <v>41</v>
      </c>
      <c r="C48" s="115" t="s">
        <v>42</v>
      </c>
      <c r="D48" s="116"/>
      <c r="E48" s="116"/>
      <c r="F48" s="117" t="s">
        <v>48</v>
      </c>
      <c r="G48" s="117"/>
      <c r="H48" s="117"/>
      <c r="I48" s="117" t="s">
        <v>17</v>
      </c>
      <c r="J48" s="117" t="s">
        <v>27</v>
      </c>
    </row>
    <row r="49" spans="1:10" ht="36.75" customHeight="1" x14ac:dyDescent="0.2">
      <c r="A49" s="118"/>
      <c r="B49" s="119" t="s">
        <v>70</v>
      </c>
      <c r="C49" s="202" t="s">
        <v>71</v>
      </c>
      <c r="D49" s="202"/>
      <c r="E49" s="202"/>
      <c r="F49" s="120" t="s">
        <v>18</v>
      </c>
      <c r="G49" s="121"/>
      <c r="H49" s="121"/>
      <c r="I49" s="121">
        <f>'01 03 Pol'!G8</f>
        <v>0</v>
      </c>
      <c r="J49" s="122" t="str">
        <f>IF(I51=0,"",I49/I51*100)</f>
        <v/>
      </c>
    </row>
    <row r="50" spans="1:10" ht="36.75" customHeight="1" x14ac:dyDescent="0.2">
      <c r="A50" s="118"/>
      <c r="B50" s="119" t="s">
        <v>21</v>
      </c>
      <c r="C50" s="202" t="s">
        <v>22</v>
      </c>
      <c r="D50" s="202"/>
      <c r="E50" s="202"/>
      <c r="F50" s="120" t="s">
        <v>21</v>
      </c>
      <c r="G50" s="121"/>
      <c r="H50" s="121"/>
      <c r="I50" s="121">
        <f>'01 03 Pol'!G11</f>
        <v>0</v>
      </c>
      <c r="J50" s="122" t="str">
        <f>IF(I51=0,"",I50/I51*100)</f>
        <v/>
      </c>
    </row>
    <row r="51" spans="1:10" ht="25.5" customHeight="1" x14ac:dyDescent="0.2">
      <c r="A51" s="123"/>
      <c r="B51" s="124" t="s">
        <v>44</v>
      </c>
      <c r="C51" s="125"/>
      <c r="D51" s="126"/>
      <c r="E51" s="126"/>
      <c r="F51" s="127"/>
      <c r="G51" s="128"/>
      <c r="H51" s="128"/>
      <c r="I51" s="128">
        <f>SUM(I49:I50)</f>
        <v>0</v>
      </c>
      <c r="J51" s="129">
        <f>SUM(J49:J50)</f>
        <v>0</v>
      </c>
    </row>
  </sheetData>
  <mergeCells count="47">
    <mergeCell ref="C41:E41"/>
    <mergeCell ref="B42:E42"/>
    <mergeCell ref="C49:E49"/>
    <mergeCell ref="C50:E50"/>
    <mergeCell ref="D34:E34"/>
    <mergeCell ref="G34:I34"/>
    <mergeCell ref="D35:E35"/>
    <mergeCell ref="C39:E39"/>
    <mergeCell ref="C40:E40"/>
    <mergeCell ref="G25:I25"/>
    <mergeCell ref="G26:I26"/>
    <mergeCell ref="G27:I27"/>
    <mergeCell ref="G28:I28"/>
    <mergeCell ref="G29:I29"/>
    <mergeCell ref="E21:F21"/>
    <mergeCell ref="G21:H21"/>
    <mergeCell ref="I21:J21"/>
    <mergeCell ref="G23:I23"/>
    <mergeCell ref="G24:I24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D6:G6"/>
    <mergeCell ref="E7:G7"/>
    <mergeCell ref="D11:G11"/>
    <mergeCell ref="D12:G12"/>
    <mergeCell ref="E13:G13"/>
    <mergeCell ref="B1:J1"/>
    <mergeCell ref="E2:J2"/>
    <mergeCell ref="E3:J3"/>
    <mergeCell ref="E4:J4"/>
    <mergeCell ref="D5:G5"/>
  </mergeCells>
  <pageMargins left="0.39374999999999999" right="0.196527777777778" top="0.59027777777777801" bottom="0.39305555555555599" header="0.51180555555555496" footer="0.196527777777778"/>
  <pageSetup paperSize="9" firstPageNumber="0" orientation="portrait" r:id="rId1"/>
  <headerFooter>
    <oddFooter>&amp;R&amp;9Stránka &amp;P z &amp;N</oddFooter>
  </headerFooter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"/>
  <sheetViews>
    <sheetView windowProtection="1" zoomScaleNormal="100"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130"/>
    <col min="2" max="2" width="14.42578125" style="130"/>
    <col min="3" max="3" width="38.28515625" style="131"/>
    <col min="4" max="4" width="4.5703125" style="130"/>
    <col min="5" max="5" width="10.5703125" style="130"/>
    <col min="6" max="6" width="9.85546875" style="130"/>
    <col min="7" max="7" width="12.7109375" style="130"/>
    <col min="8" max="1025" width="9.140625" style="130"/>
  </cols>
  <sheetData>
    <row r="1" spans="1:7" ht="15.75" x14ac:dyDescent="0.2">
      <c r="A1" s="204" t="s">
        <v>49</v>
      </c>
      <c r="B1" s="204"/>
      <c r="C1" s="204"/>
      <c r="D1" s="204"/>
      <c r="E1" s="204"/>
      <c r="F1" s="204"/>
      <c r="G1" s="204"/>
    </row>
    <row r="2" spans="1:7" ht="24.95" customHeight="1" x14ac:dyDescent="0.2">
      <c r="A2" s="132" t="s">
        <v>50</v>
      </c>
      <c r="B2" s="133"/>
      <c r="C2" s="205"/>
      <c r="D2" s="205"/>
      <c r="E2" s="205"/>
      <c r="F2" s="205"/>
      <c r="G2" s="205"/>
    </row>
    <row r="3" spans="1:7" ht="24.95" customHeight="1" x14ac:dyDescent="0.2">
      <c r="A3" s="132" t="s">
        <v>51</v>
      </c>
      <c r="B3" s="133"/>
      <c r="C3" s="205"/>
      <c r="D3" s="205"/>
      <c r="E3" s="205"/>
      <c r="F3" s="205"/>
      <c r="G3" s="205"/>
    </row>
    <row r="4" spans="1:7" ht="24.95" customHeight="1" x14ac:dyDescent="0.2">
      <c r="A4" s="132" t="s">
        <v>52</v>
      </c>
      <c r="B4" s="133"/>
      <c r="C4" s="205"/>
      <c r="D4" s="205"/>
      <c r="E4" s="205"/>
      <c r="F4" s="205"/>
      <c r="G4" s="205"/>
    </row>
  </sheetData>
  <mergeCells count="4">
    <mergeCell ref="A1:G1"/>
    <mergeCell ref="C2:G2"/>
    <mergeCell ref="C3:G3"/>
    <mergeCell ref="C4:G4"/>
  </mergeCells>
  <pageMargins left="0.59027777777777801" right="0.39374999999999999" top="0.59027777777777801" bottom="0.98402777777777795" header="0.51180555555555496" footer="0.51180555555555496"/>
  <pageSetup paperSize="0" scale="0" firstPageNumber="0" orientation="portrait" usePrinterDefaults="0" horizontalDpi="0" verticalDpi="0" copies="0"/>
  <headerFooter>
    <oddFooter>&amp;L&amp;9Zpracováno programem 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6"/>
  <sheetViews>
    <sheetView windowProtection="1" tabSelected="1" zoomScale="180" zoomScaleNormal="180" workbookViewId="0">
      <pane ySplit="7" topLeftCell="A8" activePane="bottomLeft" state="frozen"/>
      <selection activeCell="O2" sqref="O2"/>
      <selection pane="bottomLeft" activeCell="L22" sqref="L22"/>
    </sheetView>
  </sheetViews>
  <sheetFormatPr defaultRowHeight="12.75" outlineLevelRow="1" x14ac:dyDescent="0.2"/>
  <cols>
    <col min="1" max="1" width="4" customWidth="1"/>
    <col min="2" max="2" width="12.5703125" style="134"/>
    <col min="3" max="3" width="38.28515625" style="134"/>
    <col min="4" max="4" width="4.85546875"/>
    <col min="5" max="5" width="10.5703125"/>
    <col min="6" max="6" width="9.85546875"/>
    <col min="7" max="7" width="12.7109375"/>
    <col min="8" max="9" width="8.7109375"/>
    <col min="11" max="11" width="8.7109375"/>
    <col min="23" max="1006" width="8.7109375"/>
  </cols>
  <sheetData>
    <row r="1" spans="1:41" ht="15.75" customHeight="1" x14ac:dyDescent="0.25">
      <c r="A1" s="207" t="s">
        <v>49</v>
      </c>
      <c r="B1" s="207"/>
      <c r="C1" s="207"/>
      <c r="D1" s="207"/>
      <c r="E1" s="207"/>
      <c r="F1" s="207"/>
      <c r="G1" s="207"/>
    </row>
    <row r="2" spans="1:41" ht="24.95" customHeight="1" x14ac:dyDescent="0.2">
      <c r="A2" s="132" t="s">
        <v>50</v>
      </c>
      <c r="B2" s="133" t="s">
        <v>63</v>
      </c>
      <c r="C2" s="208" t="s">
        <v>65</v>
      </c>
      <c r="D2" s="209"/>
      <c r="E2" s="209"/>
      <c r="F2" s="209"/>
      <c r="G2" s="209"/>
    </row>
    <row r="3" spans="1:41" ht="24.95" customHeight="1" x14ac:dyDescent="0.2">
      <c r="A3" s="132" t="s">
        <v>51</v>
      </c>
      <c r="B3" s="133" t="s">
        <v>5</v>
      </c>
      <c r="C3" s="209" t="s">
        <v>6</v>
      </c>
      <c r="D3" s="209"/>
      <c r="E3" s="209"/>
      <c r="F3" s="209"/>
      <c r="G3" s="209"/>
      <c r="J3" s="134"/>
    </row>
    <row r="4" spans="1:41" ht="24.95" customHeight="1" x14ac:dyDescent="0.2">
      <c r="A4" s="135" t="s">
        <v>52</v>
      </c>
      <c r="B4" s="136" t="s">
        <v>8</v>
      </c>
      <c r="C4" s="210" t="s">
        <v>64</v>
      </c>
      <c r="D4" s="210"/>
      <c r="E4" s="210"/>
      <c r="F4" s="210"/>
      <c r="G4" s="210"/>
    </row>
    <row r="5" spans="1:41" x14ac:dyDescent="0.2">
      <c r="B5"/>
      <c r="C5"/>
      <c r="D5" s="84"/>
    </row>
    <row r="6" spans="1:41" x14ac:dyDescent="0.2">
      <c r="A6" s="137" t="s">
        <v>53</v>
      </c>
      <c r="B6" s="138" t="s">
        <v>54</v>
      </c>
      <c r="C6" s="138" t="s">
        <v>55</v>
      </c>
      <c r="D6" s="139" t="s">
        <v>56</v>
      </c>
      <c r="E6" s="137" t="s">
        <v>57</v>
      </c>
      <c r="F6" s="140" t="s">
        <v>58</v>
      </c>
      <c r="G6" s="137" t="s">
        <v>17</v>
      </c>
    </row>
    <row r="7" spans="1:41" hidden="1" x14ac:dyDescent="0.2">
      <c r="A7" s="130"/>
      <c r="B7" s="141"/>
      <c r="C7" s="141"/>
      <c r="D7" s="142"/>
      <c r="E7" s="143"/>
      <c r="F7" s="144"/>
      <c r="G7" s="144"/>
    </row>
    <row r="8" spans="1:41" x14ac:dyDescent="0.2">
      <c r="A8" s="145" t="s">
        <v>59</v>
      </c>
      <c r="B8" s="146" t="s">
        <v>70</v>
      </c>
      <c r="C8" s="147" t="s">
        <v>71</v>
      </c>
      <c r="D8" s="148"/>
      <c r="E8" s="149"/>
      <c r="F8" s="150"/>
      <c r="G8" s="151">
        <f>SUMIF(N9:N10,"&lt;&gt;NOR",G9:G10)</f>
        <v>0</v>
      </c>
    </row>
    <row r="9" spans="1:41" outlineLevel="1" x14ac:dyDescent="0.2">
      <c r="A9" s="152">
        <v>1</v>
      </c>
      <c r="B9" s="153"/>
      <c r="C9" s="154" t="s">
        <v>77</v>
      </c>
      <c r="D9" s="155" t="s">
        <v>60</v>
      </c>
      <c r="E9" s="156"/>
      <c r="F9" s="157"/>
      <c r="G9" s="158">
        <f t="shared" ref="G9:G10" si="0">ROUND(E9*F9,2)</f>
        <v>0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</row>
    <row r="10" spans="1:41" outlineLevel="1" x14ac:dyDescent="0.2">
      <c r="A10" s="152">
        <v>2</v>
      </c>
      <c r="B10" s="153"/>
      <c r="C10" s="154" t="s">
        <v>72</v>
      </c>
      <c r="D10" s="155" t="s">
        <v>73</v>
      </c>
      <c r="E10" s="156"/>
      <c r="F10" s="157"/>
      <c r="G10" s="158">
        <f t="shared" si="0"/>
        <v>0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</row>
    <row r="11" spans="1:41" x14ac:dyDescent="0.2">
      <c r="A11" s="145" t="s">
        <v>59</v>
      </c>
      <c r="B11" s="146" t="s">
        <v>21</v>
      </c>
      <c r="C11" s="147" t="s">
        <v>22</v>
      </c>
      <c r="D11" s="148"/>
      <c r="E11" s="149"/>
      <c r="F11" s="150"/>
      <c r="G11" s="151">
        <f>SUMIF(N12:N15,"&lt;&gt;NOR",G12:G15)</f>
        <v>0</v>
      </c>
    </row>
    <row r="12" spans="1:41" outlineLevel="1" x14ac:dyDescent="0.2">
      <c r="A12" s="160">
        <v>3</v>
      </c>
      <c r="B12" s="161"/>
      <c r="C12" s="162" t="s">
        <v>74</v>
      </c>
      <c r="D12" s="163" t="s">
        <v>61</v>
      </c>
      <c r="E12" s="164"/>
      <c r="F12" s="165"/>
      <c r="G12" s="166">
        <f>ROUND(E12*F12,2)</f>
        <v>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</row>
    <row r="13" spans="1:41" outlineLevel="1" x14ac:dyDescent="0.2">
      <c r="A13" s="160">
        <v>4</v>
      </c>
      <c r="B13" s="161"/>
      <c r="C13" s="162" t="s">
        <v>75</v>
      </c>
      <c r="D13" s="163" t="s">
        <v>61</v>
      </c>
      <c r="E13" s="164"/>
      <c r="F13" s="165"/>
      <c r="G13" s="166">
        <f>ROUND(E13*F13,2)</f>
        <v>0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</row>
    <row r="14" spans="1:41" outlineLevel="1" x14ac:dyDescent="0.2">
      <c r="A14" s="160">
        <v>5</v>
      </c>
      <c r="B14" s="161"/>
      <c r="C14" s="162" t="s">
        <v>76</v>
      </c>
      <c r="D14" s="163" t="s">
        <v>61</v>
      </c>
      <c r="E14" s="164"/>
      <c r="F14" s="165"/>
      <c r="G14" s="166">
        <f>ROUND(E14*F14,2)</f>
        <v>0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</row>
    <row r="15" spans="1:41" x14ac:dyDescent="0.2">
      <c r="A15" s="130"/>
      <c r="B15" s="141"/>
      <c r="C15" s="167"/>
      <c r="D15" s="142"/>
      <c r="E15" s="130"/>
      <c r="F15" s="130"/>
      <c r="G15" s="130"/>
    </row>
    <row r="16" spans="1:41" x14ac:dyDescent="0.2">
      <c r="A16" s="168"/>
      <c r="B16" s="169" t="s">
        <v>17</v>
      </c>
      <c r="C16" s="170"/>
      <c r="D16" s="171"/>
      <c r="E16" s="172"/>
      <c r="F16" s="172"/>
      <c r="G16" s="173">
        <f>G8+G11</f>
        <v>0</v>
      </c>
    </row>
    <row r="17" spans="1:7" x14ac:dyDescent="0.2">
      <c r="A17" s="130"/>
      <c r="B17" s="141"/>
      <c r="C17" s="167"/>
      <c r="D17" s="142"/>
      <c r="E17" s="130"/>
      <c r="F17" s="130"/>
      <c r="G17" s="130"/>
    </row>
    <row r="18" spans="1:7" x14ac:dyDescent="0.2">
      <c r="A18" s="130"/>
      <c r="B18" s="141"/>
      <c r="C18" s="167"/>
      <c r="D18" s="142"/>
      <c r="E18" s="130"/>
      <c r="F18" s="130"/>
      <c r="G18" s="130"/>
    </row>
    <row r="19" spans="1:7" x14ac:dyDescent="0.2">
      <c r="A19" s="211" t="s">
        <v>62</v>
      </c>
      <c r="B19" s="211"/>
      <c r="C19" s="211"/>
      <c r="D19" s="142"/>
      <c r="E19" s="130"/>
      <c r="F19" s="130"/>
      <c r="G19" s="130"/>
    </row>
    <row r="20" spans="1:7" x14ac:dyDescent="0.2">
      <c r="A20" s="206"/>
      <c r="B20" s="206"/>
      <c r="C20" s="206"/>
      <c r="D20" s="206"/>
      <c r="E20" s="206"/>
      <c r="F20" s="206"/>
      <c r="G20" s="206"/>
    </row>
    <row r="21" spans="1:7" x14ac:dyDescent="0.2">
      <c r="A21" s="206"/>
      <c r="B21" s="206"/>
      <c r="C21" s="206"/>
      <c r="D21" s="206"/>
      <c r="E21" s="206"/>
      <c r="F21" s="206"/>
      <c r="G21" s="206"/>
    </row>
    <row r="22" spans="1:7" x14ac:dyDescent="0.2">
      <c r="A22" s="206"/>
      <c r="B22" s="206"/>
      <c r="C22" s="206"/>
      <c r="D22" s="206"/>
      <c r="E22" s="206"/>
      <c r="F22" s="206"/>
      <c r="G22" s="206"/>
    </row>
    <row r="23" spans="1:7" x14ac:dyDescent="0.2">
      <c r="A23" s="206"/>
      <c r="B23" s="206"/>
      <c r="C23" s="206"/>
      <c r="D23" s="206"/>
      <c r="E23" s="206"/>
      <c r="F23" s="206"/>
      <c r="G23" s="206"/>
    </row>
    <row r="24" spans="1:7" x14ac:dyDescent="0.2">
      <c r="A24" s="206"/>
      <c r="B24" s="206"/>
      <c r="C24" s="206"/>
      <c r="D24" s="206"/>
      <c r="E24" s="206"/>
      <c r="F24" s="206"/>
      <c r="G24" s="206"/>
    </row>
    <row r="25" spans="1:7" x14ac:dyDescent="0.2">
      <c r="A25" s="130"/>
      <c r="B25" s="141"/>
      <c r="C25" s="167"/>
      <c r="D25" s="142"/>
      <c r="E25" s="130"/>
      <c r="F25" s="130"/>
      <c r="G25" s="130"/>
    </row>
    <row r="26" spans="1:7" x14ac:dyDescent="0.2">
      <c r="C26" s="174"/>
      <c r="D26" s="84"/>
    </row>
  </sheetData>
  <mergeCells count="6">
    <mergeCell ref="A20:G24"/>
    <mergeCell ref="A1:G1"/>
    <mergeCell ref="C2:G2"/>
    <mergeCell ref="C3:G3"/>
    <mergeCell ref="C4:G4"/>
    <mergeCell ref="A19:C19"/>
  </mergeCells>
  <pageMargins left="0.39374999999999999" right="0.196527777777778" top="0.59027777777777801" bottom="0.39305555555555599" header="0.51180555555555496" footer="0.196527777777778"/>
  <pageSetup paperSize="9" firstPageNumber="0" orientation="portrait" r:id="rId1"/>
  <headerFooter>
    <oddFooter>&amp;R&amp;9Stránka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50</vt:i4>
      </vt:variant>
    </vt:vector>
  </HeadingPairs>
  <TitlesOfParts>
    <vt:vector size="53" baseType="lpstr">
      <vt:lpstr>Stavba</vt:lpstr>
      <vt:lpstr>VzorPolozky</vt:lpstr>
      <vt:lpstr>01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03 Pol'!Názvy_tisku</vt:lpstr>
      <vt:lpstr>oadresa</vt:lpstr>
      <vt:lpstr>Stavba!Objednatel</vt:lpstr>
      <vt:lpstr>Stavba!Objekt</vt:lpstr>
      <vt:lpstr>'01 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Stavba!Z_B7E7C763_C459_487D_8ABA_5CFDDFBD5A84_.wvu.Cols</vt:lpstr>
      <vt:lpstr>Stavba!Z_B7E7C763_C459_487D_8ABA_5CFDDFBD5A84_.wvu.PrintArea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AK2</cp:lastModifiedBy>
  <cp:revision>0</cp:revision>
  <cp:lastPrinted>2023-10-05T21:13:23Z</cp:lastPrinted>
  <dcterms:created xsi:type="dcterms:W3CDTF">2009-04-08T07:15:50Z</dcterms:created>
  <dcterms:modified xsi:type="dcterms:W3CDTF">2023-10-05T21:17:54Z</dcterms:modified>
  <dc:language>cs-CZ</dc:language>
</cp:coreProperties>
</file>